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366EE52-41CB-4729-909F-A933C4F806ED}" xr6:coauthVersionLast="47" xr6:coauthVersionMax="47" xr10:uidLastSave="{00000000-0000-0000-0000-000000000000}"/>
  <bookViews>
    <workbookView xWindow="4208" yWindow="638" windowWidth="20865" windowHeight="14932" xr2:uid="{A8A5D739-3A10-4108-987E-E7341C0B84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19" i="1" s="1"/>
  <c r="E19" i="1"/>
  <c r="E20" i="1"/>
  <c r="E21" i="1"/>
  <c r="E22" i="1"/>
  <c r="E23" i="1"/>
  <c r="E18" i="1"/>
  <c r="D19" i="1"/>
  <c r="D20" i="1"/>
  <c r="D21" i="1"/>
  <c r="D22" i="1"/>
  <c r="D23" i="1"/>
  <c r="D18" i="1"/>
  <c r="C19" i="1"/>
  <c r="F19" i="1" s="1"/>
  <c r="C20" i="1"/>
  <c r="F20" i="1" s="1"/>
  <c r="C21" i="1"/>
  <c r="F21" i="1" s="1"/>
  <c r="C22" i="1"/>
  <c r="F22" i="1" s="1"/>
  <c r="C23" i="1"/>
  <c r="C18" i="1"/>
  <c r="F18" i="1"/>
  <c r="D8" i="1"/>
  <c r="D9" i="1"/>
  <c r="D10" i="1"/>
  <c r="D11" i="1"/>
  <c r="D12" i="1"/>
  <c r="D7" i="1"/>
  <c r="I22" i="1" l="1"/>
  <c r="I21" i="1"/>
  <c r="I20" i="1"/>
  <c r="I18" i="1"/>
  <c r="I23" i="1"/>
  <c r="G18" i="1"/>
  <c r="H18" i="1" s="1"/>
  <c r="J18" i="1" s="1"/>
  <c r="K18" i="1" s="1"/>
  <c r="G23" i="1"/>
  <c r="G19" i="1"/>
  <c r="H19" i="1" s="1"/>
  <c r="J19" i="1" s="1"/>
  <c r="K19" i="1" s="1"/>
  <c r="G20" i="1"/>
  <c r="H20" i="1" s="1"/>
  <c r="J20" i="1" s="1"/>
  <c r="K20" i="1" s="1"/>
  <c r="F23" i="1"/>
  <c r="H23" i="1" s="1"/>
  <c r="J23" i="1" s="1"/>
  <c r="K23" i="1" s="1"/>
  <c r="G22" i="1"/>
  <c r="H22" i="1" s="1"/>
  <c r="J22" i="1" s="1"/>
  <c r="K22" i="1" s="1"/>
  <c r="G21" i="1"/>
  <c r="H21" i="1" s="1"/>
  <c r="J21" i="1" s="1"/>
  <c r="K21" i="1" s="1"/>
</calcChain>
</file>

<file path=xl/sharedStrings.xml><?xml version="1.0" encoding="utf-8"?>
<sst xmlns="http://schemas.openxmlformats.org/spreadsheetml/2006/main" count="17" uniqueCount="16">
  <si>
    <t>Amount</t>
  </si>
  <si>
    <t>Trade ($)</t>
  </si>
  <si>
    <t>Trade (%)</t>
  </si>
  <si>
    <t>Comm</t>
  </si>
  <si>
    <t>SEC</t>
  </si>
  <si>
    <t>TAF</t>
  </si>
  <si>
    <t>Buy</t>
  </si>
  <si>
    <t>Sell</t>
  </si>
  <si>
    <t>Avg</t>
  </si>
  <si>
    <t>FX</t>
  </si>
  <si>
    <t>Webull Trade Fees</t>
  </si>
  <si>
    <t>Au Trading</t>
  </si>
  <si>
    <t>US Trading</t>
  </si>
  <si>
    <t>Rates:</t>
  </si>
  <si>
    <t>Total ($)</t>
  </si>
  <si>
    <t>Total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</si>
</sst>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164" formatCode="0.000%"/>
    <numFmt numFmtId="165" formatCode="0.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8" fontId="0" fillId="0" borderId="0" xfId="0" applyNumberFormat="1"/>
    <xf numFmtId="10" fontId="0" fillId="0" borderId="0" xfId="1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0" fontId="0" fillId="2" borderId="1" xfId="2" applyFont="1" applyBorder="1" applyAlignment="1">
      <alignment horizontal="center"/>
    </xf>
    <xf numFmtId="164" fontId="1" fillId="2" borderId="2" xfId="2" applyNumberFormat="1" applyBorder="1"/>
    <xf numFmtId="165" fontId="1" fillId="2" borderId="2" xfId="2" applyNumberFormat="1" applyBorder="1"/>
    <xf numFmtId="0" fontId="1" fillId="2" borderId="2" xfId="2" applyBorder="1"/>
    <xf numFmtId="0" fontId="1" fillId="2" borderId="3" xfId="2" applyBorder="1"/>
    <xf numFmtId="17" fontId="3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8" fontId="0" fillId="0" borderId="5" xfId="0" applyNumberFormat="1" applyBorder="1"/>
    <xf numFmtId="8" fontId="0" fillId="0" borderId="6" xfId="0" applyNumberFormat="1" applyBorder="1"/>
    <xf numFmtId="0" fontId="2" fillId="0" borderId="4" xfId="0" applyFont="1" applyBorder="1" applyAlignment="1">
      <alignment horizontal="center"/>
    </xf>
    <xf numFmtId="8" fontId="0" fillId="0" borderId="4" xfId="0" applyNumberFormat="1" applyBorder="1"/>
    <xf numFmtId="6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20% - Accent6" xfId="2" builtinId="50"/>
    <cellStyle name="Normal" xfId="0" builtinId="0"/>
    <cellStyle name="Percent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2" formatCode="&quot;$&quot;#,##0.00;[Red]\-&quot;$&quot;#,##0.00"/>
      <border diagonalUp="0" diagonalDown="0">
        <left style="thin">
          <color theme="8" tint="-0.499984740745262"/>
        </left>
        <right style="thin">
          <color theme="8" tint="-0.499984740745262"/>
        </right>
        <top/>
        <bottom/>
        <vertical/>
        <horizontal/>
      </border>
    </dxf>
    <dxf>
      <numFmt numFmtId="12" formatCode="&quot;$&quot;#,##0.00;[Red]\-&quot;$&quot;#,##0.00"/>
    </dxf>
    <dxf>
      <numFmt numFmtId="12" formatCode="&quot;$&quot;#,##0.00;[Red]\-&quot;$&quot;#,##0.00"/>
      <border diagonalUp="0" diagonalDown="0">
        <left/>
        <right style="thin">
          <color theme="8" tint="-0.499984740745262"/>
        </right>
        <top/>
        <bottom/>
        <vertical/>
        <horizontal/>
      </border>
    </dxf>
    <dxf>
      <numFmt numFmtId="12" formatCode="&quot;$&quot;#,##0.00;[Red]\-&quot;$&quot;#,##0.00"/>
    </dxf>
    <dxf>
      <numFmt numFmtId="12" formatCode="&quot;$&quot;#,##0.00;[Red]\-&quot;$&quot;#,##0.00"/>
      <border diagonalUp="0" diagonalDown="0">
        <left style="thin">
          <color theme="8" tint="-0.499984740745262"/>
        </left>
        <right/>
        <top/>
        <bottom/>
        <vertical/>
        <horizontal/>
      </border>
    </dxf>
    <dxf>
      <numFmt numFmtId="2" formatCode="0.00"/>
    </dxf>
    <dxf>
      <numFmt numFmtId="12" formatCode="&quot;$&quot;#,##0.00;[Red]\-&quot;$&quot;#,##0.00"/>
    </dxf>
    <dxf>
      <numFmt numFmtId="12" formatCode="&quot;$&quot;#,##0.00;[Red]\-&quot;$&quot;#,##0.00"/>
    </dxf>
    <dxf>
      <numFmt numFmtId="10" formatCode="&quot;$&quot;#,##0;[Red]\-&quot;$&quot;#,##0"/>
      <alignment horizontal="center" vertical="bottom" textRotation="0" wrapText="0" indent="0" justifyLastLine="0" shrinkToFit="0" readingOrder="0"/>
      <border diagonalUp="0" diagonalDown="0">
        <left/>
        <right style="thin">
          <color theme="8" tint="-0.49998474074526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2" formatCode="&quot;$&quot;#,##0.00;[Red]\-&quot;$&quot;#,##0.00"/>
    </dxf>
    <dxf>
      <numFmt numFmtId="10" formatCode="&quot;$&quot;#,##0;[Red]\-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A4508F-8312-4C6E-9B73-1C71588A8BC4}" name="Table1" displayName="Table1" ref="B6:D12" totalsRowShown="0" headerRowDxfId="14">
  <autoFilter ref="B6:D12" xr:uid="{6AA4508F-8312-4C6E-9B73-1C71588A8BC4}"/>
  <tableColumns count="3">
    <tableColumn id="1" xr3:uid="{2FC7C4D8-DCEA-496C-92EA-77A7CA2F9B58}" name="Amount" dataDxfId="13"/>
    <tableColumn id="2" xr3:uid="{828C7ACB-9720-4977-90D4-C9E3F049F19E}" name="Trade ($)" dataDxfId="12"/>
    <tableColumn id="3" xr3:uid="{E815AD7A-05D4-48A8-A1EC-A0AF2CDAFCC1}" name="Trade (%)" dataDxfId="11" dataCellStyle="Percent">
      <calculatedColumnFormula>C7/B7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6B4ACE-0A0A-49D0-97B5-B0F072DBA9F4}" name="Table2" displayName="Table2" ref="B17:K23" totalsRowShown="0" headerRowDxfId="10">
  <autoFilter ref="B17:K23" xr:uid="{A26B4ACE-0A0A-49D0-97B5-B0F072DBA9F4}"/>
  <tableColumns count="10">
    <tableColumn id="1" xr3:uid="{4AFB39E0-9D14-455D-98B0-D0BC04F830FA}" name="Amount" dataDxfId="9"/>
    <tableColumn id="2" xr3:uid="{69D049A4-5F89-405A-8142-A89DF85AB945}" name="Comm" dataDxfId="8">
      <calculatedColumnFormula>B18 * $C$16</calculatedColumnFormula>
    </tableColumn>
    <tableColumn id="3" xr3:uid="{D50F719C-0F63-4ABA-A64D-3CBDB05039DD}" name="SEC" dataDxfId="7">
      <calculatedColumnFormula>MAX(0.01, B18*$D$16)</calculatedColumnFormula>
    </tableColumn>
    <tableColumn id="4" xr3:uid="{FC75AEFF-359B-493B-BEF4-7014A409EFD4}" name="TAF" dataDxfId="6">
      <calculatedColumnFormula>MIN(7.27,MAX(0.01, B18*$E$16))</calculatedColumnFormula>
    </tableColumn>
    <tableColumn id="5" xr3:uid="{86117850-4583-43DF-AD41-A29977A25346}" name="Buy" dataDxfId="5">
      <calculatedColumnFormula>C18</calculatedColumnFormula>
    </tableColumn>
    <tableColumn id="6" xr3:uid="{165A0D07-BAFF-4B28-8037-D8EB60D925C1}" name="Sell" dataDxfId="4">
      <calculatedColumnFormula>SUM(C18:E18)</calculatedColumnFormula>
    </tableColumn>
    <tableColumn id="7" xr3:uid="{13759B15-9584-43FE-833A-2838560508F2}" name="Avg" dataDxfId="3">
      <calculatedColumnFormula>AVERAGE(F18:G18)</calculatedColumnFormula>
    </tableColumn>
    <tableColumn id="8" xr3:uid="{67186A99-8C0B-41C5-A382-9C6BA2F8FB8E}" name="FX" dataDxfId="2">
      <calculatedColumnFormula>B18*0.5% * $I$16</calculatedColumnFormula>
    </tableColumn>
    <tableColumn id="9" xr3:uid="{433A65BE-B697-4728-94C9-6B53FE0D1C7B}" name="Total ($)" dataDxfId="1">
      <calculatedColumnFormula>SUM(H18:I18)</calculatedColumnFormula>
    </tableColumn>
    <tableColumn id="10" xr3:uid="{ABB6DE7F-AACF-4833-82C9-CAF5EA6BF0D7}" name="Total (%)" dataDxfId="0" dataCellStyle="Percent">
      <calculatedColumnFormula>J18/B18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26AF-9E0C-4A6B-A1F3-4268979AD513}">
  <dimension ref="B2:K23"/>
  <sheetViews>
    <sheetView tabSelected="1" topLeftCell="A4" workbookViewId="0">
      <selection activeCell="G10" sqref="G10"/>
    </sheetView>
  </sheetViews>
  <sheetFormatPr defaultRowHeight="14.25" x14ac:dyDescent="0.45"/>
  <cols>
    <col min="1" max="1" width="3.265625" customWidth="1"/>
    <col min="2" max="2" width="13.19921875" style="1" customWidth="1"/>
    <col min="3" max="3" width="13.06640625" customWidth="1"/>
    <col min="4" max="4" width="14.59765625" customWidth="1"/>
    <col min="10" max="11" width="13" customWidth="1"/>
  </cols>
  <sheetData>
    <row r="2" spans="2:11" x14ac:dyDescent="0.45">
      <c r="B2" s="24" t="s">
        <v>10</v>
      </c>
      <c r="C2" s="24"/>
      <c r="D2" s="15">
        <v>45292</v>
      </c>
    </row>
    <row r="4" spans="2:11" x14ac:dyDescent="0.45">
      <c r="B4" s="7" t="s">
        <v>11</v>
      </c>
    </row>
    <row r="5" spans="2:11" x14ac:dyDescent="0.45">
      <c r="B5" s="7"/>
    </row>
    <row r="6" spans="2:11" s="1" customFormat="1" x14ac:dyDescent="0.45">
      <c r="B6" s="6" t="s">
        <v>0</v>
      </c>
      <c r="C6" s="6" t="s">
        <v>1</v>
      </c>
      <c r="D6" s="6" t="s">
        <v>2</v>
      </c>
      <c r="H6" s="8"/>
    </row>
    <row r="7" spans="2:11" x14ac:dyDescent="0.45">
      <c r="B7" s="2">
        <v>1000</v>
      </c>
      <c r="C7" s="4">
        <v>4.9000000000000004</v>
      </c>
      <c r="D7" s="5">
        <f>C7/B7</f>
        <v>4.9000000000000007E-3</v>
      </c>
    </row>
    <row r="8" spans="2:11" x14ac:dyDescent="0.45">
      <c r="B8" s="2">
        <v>2000</v>
      </c>
      <c r="C8" s="4">
        <v>4.9000000000000004</v>
      </c>
      <c r="D8" s="5">
        <f t="shared" ref="D8:D12" si="0">C8/B8</f>
        <v>2.4500000000000004E-3</v>
      </c>
    </row>
    <row r="9" spans="2:11" x14ac:dyDescent="0.45">
      <c r="B9" s="2">
        <v>3000</v>
      </c>
      <c r="C9" s="4">
        <v>4.9000000000000004</v>
      </c>
      <c r="D9" s="5">
        <f t="shared" si="0"/>
        <v>1.6333333333333334E-3</v>
      </c>
    </row>
    <row r="10" spans="2:11" x14ac:dyDescent="0.45">
      <c r="B10" s="2">
        <v>5000</v>
      </c>
      <c r="C10" s="4">
        <v>4.9000000000000004</v>
      </c>
      <c r="D10" s="5">
        <f t="shared" si="0"/>
        <v>9.7999999999999997E-4</v>
      </c>
    </row>
    <row r="11" spans="2:11" x14ac:dyDescent="0.45">
      <c r="B11" s="3">
        <v>10000</v>
      </c>
      <c r="C11" s="4">
        <v>4.9000000000000004</v>
      </c>
      <c r="D11" s="5">
        <f t="shared" si="0"/>
        <v>4.8999999999999998E-4</v>
      </c>
    </row>
    <row r="12" spans="2:11" x14ac:dyDescent="0.45">
      <c r="B12" s="2">
        <v>50000</v>
      </c>
      <c r="C12" s="4">
        <v>15</v>
      </c>
      <c r="D12" s="5">
        <f t="shared" si="0"/>
        <v>2.9999999999999997E-4</v>
      </c>
    </row>
    <row r="13" spans="2:11" x14ac:dyDescent="0.45">
      <c r="B13" s="2"/>
      <c r="C13" s="4"/>
      <c r="D13" s="5"/>
    </row>
    <row r="14" spans="2:11" x14ac:dyDescent="0.45">
      <c r="B14" s="7" t="s">
        <v>12</v>
      </c>
    </row>
    <row r="15" spans="2:11" x14ac:dyDescent="0.45">
      <c r="B15" s="7"/>
    </row>
    <row r="16" spans="2:11" x14ac:dyDescent="0.45">
      <c r="B16" s="10" t="s">
        <v>13</v>
      </c>
      <c r="C16" s="11">
        <v>2.5000000000000001E-4</v>
      </c>
      <c r="D16" s="12">
        <v>7.9999999999999996E-6</v>
      </c>
      <c r="E16" s="12">
        <v>1.45E-4</v>
      </c>
      <c r="F16" s="13"/>
      <c r="G16" s="13"/>
      <c r="H16" s="13"/>
      <c r="I16" s="13">
        <f>100/70</f>
        <v>1.4285714285714286</v>
      </c>
      <c r="J16" s="13"/>
      <c r="K16" s="14"/>
    </row>
    <row r="17" spans="2:11" s="1" customFormat="1" x14ac:dyDescent="0.45">
      <c r="B17" s="17" t="s">
        <v>0</v>
      </c>
      <c r="C17" s="6" t="s">
        <v>3</v>
      </c>
      <c r="D17" s="6" t="s">
        <v>4</v>
      </c>
      <c r="E17" s="6" t="s">
        <v>5</v>
      </c>
      <c r="F17" s="16" t="s">
        <v>6</v>
      </c>
      <c r="G17" s="6" t="s">
        <v>7</v>
      </c>
      <c r="H17" s="17" t="s">
        <v>8</v>
      </c>
      <c r="I17" s="6" t="s">
        <v>9</v>
      </c>
      <c r="J17" s="20" t="s">
        <v>14</v>
      </c>
      <c r="K17" s="6" t="s">
        <v>15</v>
      </c>
    </row>
    <row r="18" spans="2:11" x14ac:dyDescent="0.45">
      <c r="B18" s="22">
        <v>1000</v>
      </c>
      <c r="C18" s="4">
        <f t="shared" ref="C18:C23" si="1">B18 * $C$16</f>
        <v>0.25</v>
      </c>
      <c r="D18" s="4">
        <f t="shared" ref="D18:D23" si="2">MAX(0.01, B18*$D$16)</f>
        <v>0.01</v>
      </c>
      <c r="E18" s="9">
        <f t="shared" ref="E18:E23" si="3">MIN(7.27,MAX(0.01, B18*$E$16))</f>
        <v>0.14499999999999999</v>
      </c>
      <c r="F18" s="18">
        <f t="shared" ref="F18:F23" si="4">C18</f>
        <v>0.25</v>
      </c>
      <c r="G18" s="4">
        <f t="shared" ref="G18:G23" si="5">SUM(C18:E18)</f>
        <v>0.40500000000000003</v>
      </c>
      <c r="H18" s="19">
        <f t="shared" ref="H18:H23" si="6">AVERAGE(F18:G18)</f>
        <v>0.32750000000000001</v>
      </c>
      <c r="I18" s="4">
        <f t="shared" ref="I18:I23" si="7">B18*0.5% * $I$16</f>
        <v>7.1428571428571432</v>
      </c>
      <c r="J18" s="21">
        <f t="shared" ref="J18:J23" si="8">SUM(H18:I18)</f>
        <v>7.4703571428571429</v>
      </c>
      <c r="K18" s="5">
        <f t="shared" ref="K18:K23" si="9">J18/B18</f>
        <v>7.4703571428571432E-3</v>
      </c>
    </row>
    <row r="19" spans="2:11" x14ac:dyDescent="0.45">
      <c r="B19" s="22">
        <v>2000</v>
      </c>
      <c r="C19" s="4">
        <f t="shared" si="1"/>
        <v>0.5</v>
      </c>
      <c r="D19" s="4">
        <f t="shared" si="2"/>
        <v>1.6E-2</v>
      </c>
      <c r="E19" s="9">
        <f t="shared" si="3"/>
        <v>0.28999999999999998</v>
      </c>
      <c r="F19" s="18">
        <f t="shared" si="4"/>
        <v>0.5</v>
      </c>
      <c r="G19" s="4">
        <f t="shared" si="5"/>
        <v>0.80600000000000005</v>
      </c>
      <c r="H19" s="19">
        <f t="shared" si="6"/>
        <v>0.65300000000000002</v>
      </c>
      <c r="I19" s="4">
        <f t="shared" si="7"/>
        <v>14.285714285714286</v>
      </c>
      <c r="J19" s="21">
        <f t="shared" si="8"/>
        <v>14.938714285714287</v>
      </c>
      <c r="K19" s="5">
        <f t="shared" si="9"/>
        <v>7.4693571428571439E-3</v>
      </c>
    </row>
    <row r="20" spans="2:11" x14ac:dyDescent="0.45">
      <c r="B20" s="22">
        <v>3000</v>
      </c>
      <c r="C20" s="4">
        <f t="shared" si="1"/>
        <v>0.75</v>
      </c>
      <c r="D20" s="4">
        <f t="shared" si="2"/>
        <v>2.4E-2</v>
      </c>
      <c r="E20" s="9">
        <f t="shared" si="3"/>
        <v>0.435</v>
      </c>
      <c r="F20" s="18">
        <f t="shared" si="4"/>
        <v>0.75</v>
      </c>
      <c r="G20" s="4">
        <f t="shared" si="5"/>
        <v>1.2090000000000001</v>
      </c>
      <c r="H20" s="19">
        <f t="shared" si="6"/>
        <v>0.97950000000000004</v>
      </c>
      <c r="I20" s="4">
        <f t="shared" si="7"/>
        <v>21.428571428571431</v>
      </c>
      <c r="J20" s="21">
        <f t="shared" si="8"/>
        <v>22.408071428571432</v>
      </c>
      <c r="K20" s="5">
        <f t="shared" si="9"/>
        <v>7.4693571428571439E-3</v>
      </c>
    </row>
    <row r="21" spans="2:11" x14ac:dyDescent="0.45">
      <c r="B21" s="22">
        <v>5000</v>
      </c>
      <c r="C21" s="4">
        <f t="shared" si="1"/>
        <v>1.25</v>
      </c>
      <c r="D21" s="4">
        <f t="shared" si="2"/>
        <v>0.04</v>
      </c>
      <c r="E21" s="9">
        <f t="shared" si="3"/>
        <v>0.72499999999999998</v>
      </c>
      <c r="F21" s="18">
        <f t="shared" si="4"/>
        <v>1.25</v>
      </c>
      <c r="G21" s="4">
        <f t="shared" si="5"/>
        <v>2.0150000000000001</v>
      </c>
      <c r="H21" s="19">
        <f t="shared" si="6"/>
        <v>1.6325000000000001</v>
      </c>
      <c r="I21" s="4">
        <f t="shared" si="7"/>
        <v>35.714285714285715</v>
      </c>
      <c r="J21" s="21">
        <f t="shared" si="8"/>
        <v>37.346785714285716</v>
      </c>
      <c r="K21" s="5">
        <f t="shared" si="9"/>
        <v>7.469357142857143E-3</v>
      </c>
    </row>
    <row r="22" spans="2:11" x14ac:dyDescent="0.45">
      <c r="B22" s="23">
        <v>10000</v>
      </c>
      <c r="C22" s="4">
        <f t="shared" si="1"/>
        <v>2.5</v>
      </c>
      <c r="D22" s="4">
        <f t="shared" si="2"/>
        <v>0.08</v>
      </c>
      <c r="E22" s="9">
        <f t="shared" si="3"/>
        <v>1.45</v>
      </c>
      <c r="F22" s="18">
        <f t="shared" si="4"/>
        <v>2.5</v>
      </c>
      <c r="G22" s="4">
        <f t="shared" si="5"/>
        <v>4.03</v>
      </c>
      <c r="H22" s="19">
        <f t="shared" si="6"/>
        <v>3.2650000000000001</v>
      </c>
      <c r="I22" s="4">
        <f t="shared" si="7"/>
        <v>71.428571428571431</v>
      </c>
      <c r="J22" s="21">
        <f t="shared" si="8"/>
        <v>74.693571428571431</v>
      </c>
      <c r="K22" s="5">
        <f t="shared" si="9"/>
        <v>7.469357142857143E-3</v>
      </c>
    </row>
    <row r="23" spans="2:11" x14ac:dyDescent="0.45">
      <c r="B23" s="22">
        <v>50000</v>
      </c>
      <c r="C23" s="4">
        <f t="shared" si="1"/>
        <v>12.5</v>
      </c>
      <c r="D23" s="4">
        <f t="shared" si="2"/>
        <v>0.39999999999999997</v>
      </c>
      <c r="E23" s="9">
        <f t="shared" si="3"/>
        <v>7.25</v>
      </c>
      <c r="F23" s="18">
        <f t="shared" si="4"/>
        <v>12.5</v>
      </c>
      <c r="G23" s="4">
        <f t="shared" si="5"/>
        <v>20.149999999999999</v>
      </c>
      <c r="H23" s="19">
        <f t="shared" si="6"/>
        <v>16.324999999999999</v>
      </c>
      <c r="I23" s="4">
        <f t="shared" si="7"/>
        <v>357.14285714285717</v>
      </c>
      <c r="J23" s="21">
        <f t="shared" si="8"/>
        <v>373.46785714285716</v>
      </c>
      <c r="K23" s="5">
        <f t="shared" si="9"/>
        <v>7.469357142857143E-3</v>
      </c>
    </row>
  </sheetData>
  <mergeCells count="1">
    <mergeCell ref="B2:C2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Pollak</dc:creator>
  <cp:lastModifiedBy>Eli Pollak</cp:lastModifiedBy>
  <dcterms:created xsi:type="dcterms:W3CDTF">2024-01-07T04:41:06Z</dcterms:created>
  <dcterms:modified xsi:type="dcterms:W3CDTF">2024-01-07T05:41:39Z</dcterms:modified>
</cp:coreProperties>
</file>